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mcareaustralia-my.sharepoint.com/personal/beddard_mark_comcare_gov_au/Documents/Documents/"/>
    </mc:Choice>
  </mc:AlternateContent>
  <xr:revisionPtr revIDLastSave="10" documentId="13_ncr:80000009_{AFA3147B-40D5-4B62-B098-BDFFC72D9950}" xr6:coauthVersionLast="47" xr6:coauthVersionMax="47" xr10:uidLastSave="{779D6B34-922D-4F02-8CA9-FA6C5F95E72C}"/>
  <bookViews>
    <workbookView xWindow="-28920" yWindow="-2235" windowWidth="29040" windowHeight="15720" xr2:uid="{886A5950-5914-422F-9042-B722F65D4C02}"/>
  </bookViews>
  <sheets>
    <sheet name="1988 PI Calculations" sheetId="1" r:id="rId1"/>
  </sheets>
  <definedNames>
    <definedName name="_1_12_1988">'1988 PI Calculations'!$K$10:$K$39</definedName>
    <definedName name="Date_of_Effect">'1988 PI Calculations'!$D$10</definedName>
    <definedName name="LIST_Effect_Dates">'1988 PI Calculations'!$K$10:$K$39</definedName>
    <definedName name="LIST_S24_AMTS">'1988 PI Calculations'!$L$10:$L$39</definedName>
    <definedName name="LIST_S27_AMTS">'1988 PI Calculations'!$M$10:$M$39</definedName>
    <definedName name="Listeffect2016">'1988 PI Calculations'!$K$10:$K$40</definedName>
    <definedName name="_xlnm.Print_Area" localSheetId="0">'1988 PI Calculations'!$A$6:$H$28</definedName>
    <definedName name="s24_2016">'1988 PI Calculations'!$L$10:$L$40</definedName>
    <definedName name="S24_MAX">'1988 PI Calculations'!$L$10:$L$39</definedName>
    <definedName name="s27_2016">'1988 PI Calculations'!$M$10:$M$40</definedName>
    <definedName name="S27MAX">'1988 PI Calculations'!$M$10:$M$40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B23" i="1" s="1"/>
  <c r="F11" i="1"/>
  <c r="H11" i="1" s="1"/>
  <c r="H26" i="1" s="1"/>
  <c r="D12" i="1"/>
  <c r="F15" i="1"/>
  <c r="F16" i="1"/>
  <c r="F17" i="1"/>
  <c r="F18" i="1"/>
  <c r="F19" i="1"/>
  <c r="F20" i="1"/>
  <c r="F21" i="1"/>
  <c r="F22" i="1" l="1"/>
  <c r="F23" i="1" s="1"/>
  <c r="D23" i="1"/>
  <c r="H12" i="1"/>
  <c r="B12" i="1"/>
  <c r="H23" i="1" l="1"/>
  <c r="H27" i="1" s="1"/>
  <c r="H28" i="1" s="1"/>
</calcChain>
</file>

<file path=xl/sharedStrings.xml><?xml version="1.0" encoding="utf-8"?>
<sst xmlns="http://schemas.openxmlformats.org/spreadsheetml/2006/main" count="27" uniqueCount="27">
  <si>
    <t>1988 ACT PERMANENT IMPAIRMENT</t>
  </si>
  <si>
    <t>Info in BLUE BOX - ANSWERS IN RED BOX</t>
  </si>
  <si>
    <t>Date Effect</t>
  </si>
  <si>
    <t>S24 MAX</t>
  </si>
  <si>
    <t>S27MAX</t>
  </si>
  <si>
    <t>Date of assessment</t>
  </si>
  <si>
    <t>S24/27 Amount</t>
  </si>
  <si>
    <t>Total</t>
  </si>
  <si>
    <t>Whole person impairment %</t>
  </si>
  <si>
    <t>From tables in the PI Guide:</t>
  </si>
  <si>
    <t>Weight</t>
  </si>
  <si>
    <t>Sub-Totals</t>
  </si>
  <si>
    <t>Pain Score</t>
  </si>
  <si>
    <t>Suffering Score</t>
  </si>
  <si>
    <t>Mobility score</t>
  </si>
  <si>
    <t>Social relationships score</t>
  </si>
  <si>
    <t>Recreations and leisure score</t>
  </si>
  <si>
    <t>Other loss score</t>
  </si>
  <si>
    <t>Loss of expectation of life score</t>
  </si>
  <si>
    <t>SUM TOTAL</t>
  </si>
  <si>
    <t>The</t>
  </si>
  <si>
    <t>Section 24:</t>
  </si>
  <si>
    <t>Answers</t>
  </si>
  <si>
    <t>Section 27:</t>
  </si>
  <si>
    <t>Grand total</t>
  </si>
  <si>
    <t>First half of</t>
  </si>
  <si>
    <t>Second half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</si>
</sst>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11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2" fontId="3" fillId="0" borderId="0" xfId="0" applyNumberFormat="1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164" fontId="5" fillId="0" borderId="0" xfId="1" applyFont="1" applyBorder="1" applyProtection="1"/>
    <xf numFmtId="164" fontId="6" fillId="0" borderId="0" xfId="1" applyFont="1" applyProtection="1"/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164" fontId="5" fillId="0" borderId="0" xfId="1" applyFont="1" applyProtection="1"/>
    <xf numFmtId="1" fontId="5" fillId="0" borderId="2" xfId="0" applyNumberFormat="1" applyFont="1" applyBorder="1" applyProtection="1">
      <protection locked="0"/>
    </xf>
    <xf numFmtId="1" fontId="5" fillId="0" borderId="3" xfId="0" applyNumberFormat="1" applyFont="1" applyBorder="1" applyProtection="1">
      <protection locked="0"/>
    </xf>
    <xf numFmtId="0" fontId="5" fillId="0" borderId="0" xfId="0" quotePrefix="1" applyFont="1" applyAlignment="1">
      <alignment horizontal="left"/>
    </xf>
    <xf numFmtId="1" fontId="5" fillId="0" borderId="1" xfId="0" applyNumberFormat="1" applyFont="1" applyBorder="1" applyProtection="1">
      <protection locked="0"/>
    </xf>
    <xf numFmtId="164" fontId="8" fillId="0" borderId="0" xfId="0" applyNumberFormat="1" applyFont="1"/>
    <xf numFmtId="165" fontId="5" fillId="0" borderId="0" xfId="0" applyNumberFormat="1" applyFont="1"/>
    <xf numFmtId="10" fontId="6" fillId="0" borderId="0" xfId="2" applyNumberFormat="1" applyFont="1" applyProtection="1"/>
    <xf numFmtId="0" fontId="6" fillId="0" borderId="4" xfId="0" applyFont="1" applyBorder="1"/>
    <xf numFmtId="0" fontId="5" fillId="0" borderId="5" xfId="0" quotePrefix="1" applyFont="1" applyBorder="1" applyAlignment="1">
      <alignment horizontal="left"/>
    </xf>
    <xf numFmtId="0" fontId="5" fillId="0" borderId="5" xfId="0" applyFont="1" applyBorder="1"/>
    <xf numFmtId="164" fontId="6" fillId="0" borderId="6" xfId="1" applyFont="1" applyBorder="1" applyProtection="1"/>
    <xf numFmtId="0" fontId="6" fillId="0" borderId="7" xfId="0" applyFont="1" applyBorder="1"/>
    <xf numFmtId="164" fontId="6" fillId="0" borderId="8" xfId="1" applyFont="1" applyBorder="1" applyProtection="1"/>
    <xf numFmtId="0" fontId="6" fillId="0" borderId="9" xfId="0" applyFont="1" applyBorder="1"/>
    <xf numFmtId="0" fontId="5" fillId="0" borderId="10" xfId="0" applyFont="1" applyBorder="1"/>
    <xf numFmtId="164" fontId="6" fillId="0" borderId="11" xfId="1" applyFont="1" applyBorder="1" applyProtection="1"/>
    <xf numFmtId="0" fontId="10" fillId="0" borderId="12" xfId="0" applyFont="1" applyBorder="1"/>
    <xf numFmtId="2" fontId="10" fillId="0" borderId="12" xfId="0" applyNumberFormat="1" applyFont="1" applyBorder="1"/>
    <xf numFmtId="14" fontId="7" fillId="0" borderId="12" xfId="0" applyNumberFormat="1" applyFont="1" applyBorder="1"/>
    <xf numFmtId="2" fontId="7" fillId="0" borderId="12" xfId="0" applyNumberFormat="1" applyFont="1" applyBorder="1"/>
    <xf numFmtId="4" fontId="9" fillId="0" borderId="12" xfId="0" applyNumberFormat="1" applyFont="1" applyBorder="1"/>
    <xf numFmtId="14" fontId="5" fillId="0" borderId="2" xfId="0" applyNumberFormat="1" applyFont="1" applyBorder="1" applyAlignment="1" applyProtection="1">
      <alignment horizontal="righ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CD95B-CD7D-4D3F-B5BA-026D6B7ED83C}">
  <sheetPr>
    <pageSetUpPr fitToPage="1"/>
  </sheetPr>
  <dimension ref="A6:N50"/>
  <sheetViews>
    <sheetView showGridLines="0" showZeros="0" tabSelected="1" topLeftCell="A12" workbookViewId="0">
      <selection activeCell="G19" sqref="G19"/>
    </sheetView>
  </sheetViews>
  <sheetFormatPr defaultColWidth="8.6328125" defaultRowHeight="15.5" x14ac:dyDescent="0.35"/>
  <cols>
    <col min="1" max="1" width="16.6328125" style="4" customWidth="1"/>
    <col min="2" max="2" width="14.54296875" style="5" bestFit="1" customWidth="1"/>
    <col min="3" max="3" width="12.81640625" style="4" customWidth="1"/>
    <col min="4" max="4" width="13.1796875" style="4" customWidth="1"/>
    <col min="5" max="5" width="8.6328125" style="4" customWidth="1"/>
    <col min="6" max="6" width="15.1796875" style="4" customWidth="1"/>
    <col min="7" max="7" width="8.6328125" style="4" customWidth="1"/>
    <col min="8" max="8" width="16.81640625" style="4" customWidth="1"/>
    <col min="9" max="9" width="8.6328125" style="7" customWidth="1"/>
    <col min="10" max="10" width="17.453125" customWidth="1"/>
    <col min="11" max="11" width="12.6328125" style="3" customWidth="1"/>
    <col min="12" max="12" width="10.6328125" style="2" customWidth="1"/>
    <col min="13" max="13" width="9.6328125" style="2" customWidth="1"/>
    <col min="14" max="14" width="8.6328125" style="3" customWidth="1"/>
  </cols>
  <sheetData>
    <row r="6" spans="1:13" x14ac:dyDescent="0.35">
      <c r="C6" s="6" t="s">
        <v>0</v>
      </c>
      <c r="K6" s="1"/>
    </row>
    <row r="7" spans="1:13" x14ac:dyDescent="0.35">
      <c r="C7" s="6" t="s">
        <v>1</v>
      </c>
    </row>
    <row r="8" spans="1:13" x14ac:dyDescent="0.35">
      <c r="C8" s="6"/>
    </row>
    <row r="9" spans="1:13" ht="18.75" customHeight="1" thickBot="1" x14ac:dyDescent="0.4">
      <c r="E9" s="6"/>
      <c r="K9" s="34" t="s">
        <v>2</v>
      </c>
      <c r="L9" s="35" t="s">
        <v>3</v>
      </c>
      <c r="M9" s="35" t="s">
        <v>4</v>
      </c>
    </row>
    <row r="10" spans="1:13" ht="18.75" customHeight="1" thickTop="1" x14ac:dyDescent="0.35">
      <c r="A10" s="6" t="s">
        <v>5</v>
      </c>
      <c r="D10" s="39">
        <v>46236</v>
      </c>
      <c r="F10" s="8" t="s">
        <v>6</v>
      </c>
      <c r="G10" s="6"/>
      <c r="H10" s="9" t="s">
        <v>7</v>
      </c>
      <c r="K10" s="36">
        <v>32478</v>
      </c>
      <c r="L10" s="37">
        <v>80000</v>
      </c>
      <c r="M10" s="37">
        <v>15000</v>
      </c>
    </row>
    <row r="11" spans="1:13" ht="18.75" customHeight="1" thickBot="1" x14ac:dyDescent="0.4">
      <c r="A11" s="8" t="s">
        <v>8</v>
      </c>
      <c r="D11" s="10"/>
      <c r="F11" s="11">
        <f>IF(ISERROR(INDEX(L10:L50,MATCH(Date_of_Effect,K10:K50,1),1)),0,INDEX(L10:L50,MATCH(Date_of_Effect,K10:K50,1),1))</f>
        <v>243910.36</v>
      </c>
      <c r="H11" s="12">
        <f>+F11*D11/100</f>
        <v>0</v>
      </c>
      <c r="K11" s="36">
        <v>32690</v>
      </c>
      <c r="L11" s="37">
        <v>86160</v>
      </c>
      <c r="M11" s="37">
        <v>16155</v>
      </c>
    </row>
    <row r="12" spans="1:13" ht="18.75" customHeight="1" thickTop="1" x14ac:dyDescent="0.35">
      <c r="A12" s="13" t="s">
        <v>25</v>
      </c>
      <c r="B12" s="14">
        <f>F12</f>
        <v>45733.22</v>
      </c>
      <c r="D12" s="4">
        <f>+D11</f>
        <v>0</v>
      </c>
      <c r="F12" s="11">
        <f>IF(ISERROR(INDEX(M10:M50,MATCH(Date_of_Effect,K10:K50,1),1)),0,INDEX(M10:M50,MATCH(Date_of_Effect,K10:K50,1),1))</f>
        <v>45733.22</v>
      </c>
      <c r="H12" s="12">
        <f>+F12*D12/100</f>
        <v>0</v>
      </c>
      <c r="K12" s="36">
        <v>33055</v>
      </c>
      <c r="L12" s="37">
        <v>92880.48</v>
      </c>
      <c r="M12" s="37">
        <v>17415.09</v>
      </c>
    </row>
    <row r="13" spans="1:13" ht="18.75" hidden="1" customHeight="1" x14ac:dyDescent="0.35">
      <c r="A13" s="13"/>
      <c r="B13" s="14"/>
      <c r="F13" s="11"/>
      <c r="H13" s="12"/>
      <c r="K13" s="36"/>
      <c r="L13" s="37"/>
      <c r="M13" s="37"/>
    </row>
    <row r="14" spans="1:13" ht="18.75" customHeight="1" thickBot="1" x14ac:dyDescent="0.4">
      <c r="A14" s="8" t="s">
        <v>9</v>
      </c>
      <c r="E14" s="15" t="s">
        <v>10</v>
      </c>
      <c r="F14" s="16" t="s">
        <v>11</v>
      </c>
      <c r="H14" s="17"/>
      <c r="K14" s="36">
        <v>33420</v>
      </c>
      <c r="L14" s="37">
        <v>99289.23</v>
      </c>
      <c r="M14" s="37">
        <v>18616.73</v>
      </c>
    </row>
    <row r="15" spans="1:13" ht="18.75" customHeight="1" thickTop="1" x14ac:dyDescent="0.35">
      <c r="A15" s="4" t="s">
        <v>12</v>
      </c>
      <c r="D15" s="18"/>
      <c r="E15" s="4">
        <v>0.5</v>
      </c>
      <c r="F15" s="4">
        <f t="shared" ref="F15:F21" si="0">+E15*D15</f>
        <v>0</v>
      </c>
      <c r="H15" s="17"/>
      <c r="K15" s="36">
        <v>33786</v>
      </c>
      <c r="L15" s="37">
        <v>100778.56</v>
      </c>
      <c r="M15" s="37">
        <v>18895.98</v>
      </c>
    </row>
    <row r="16" spans="1:13" ht="18.75" customHeight="1" x14ac:dyDescent="0.35">
      <c r="A16" s="4" t="s">
        <v>13</v>
      </c>
      <c r="D16" s="19"/>
      <c r="E16" s="4">
        <v>0.5</v>
      </c>
      <c r="F16" s="4">
        <f t="shared" si="0"/>
        <v>0</v>
      </c>
      <c r="H16" s="17"/>
      <c r="K16" s="36">
        <v>34151</v>
      </c>
      <c r="L16" s="37">
        <v>101080.9</v>
      </c>
      <c r="M16" s="37">
        <v>18952.669999999998</v>
      </c>
    </row>
    <row r="17" spans="1:13" ht="18.75" customHeight="1" x14ac:dyDescent="0.35">
      <c r="A17" s="20" t="s">
        <v>14</v>
      </c>
      <c r="D17" s="19"/>
      <c r="E17" s="4">
        <v>0.6</v>
      </c>
      <c r="F17" s="4">
        <f t="shared" si="0"/>
        <v>0</v>
      </c>
      <c r="K17" s="36">
        <v>34516</v>
      </c>
      <c r="L17" s="37">
        <v>103001.44</v>
      </c>
      <c r="M17" s="37">
        <v>19312.169999999998</v>
      </c>
    </row>
    <row r="18" spans="1:13" ht="18.75" customHeight="1" x14ac:dyDescent="0.35">
      <c r="A18" s="20" t="s">
        <v>15</v>
      </c>
      <c r="D18" s="19"/>
      <c r="E18" s="4">
        <v>0.6</v>
      </c>
      <c r="F18" s="4">
        <f t="shared" si="0"/>
        <v>0</v>
      </c>
      <c r="H18" s="17"/>
      <c r="K18" s="36">
        <v>34881</v>
      </c>
      <c r="L18" s="37">
        <v>105576.47</v>
      </c>
      <c r="M18" s="37">
        <v>19795.59</v>
      </c>
    </row>
    <row r="19" spans="1:13" ht="18.75" customHeight="1" x14ac:dyDescent="0.35">
      <c r="A19" s="20" t="s">
        <v>16</v>
      </c>
      <c r="D19" s="19"/>
      <c r="E19" s="4">
        <v>0.6</v>
      </c>
      <c r="F19" s="4">
        <f t="shared" si="0"/>
        <v>0</v>
      </c>
      <c r="H19" s="17"/>
      <c r="K19" s="36">
        <v>35247</v>
      </c>
      <c r="L19" s="37">
        <v>110960.88</v>
      </c>
      <c r="M19" s="37">
        <v>20805.169999999998</v>
      </c>
    </row>
    <row r="20" spans="1:13" ht="18.75" customHeight="1" x14ac:dyDescent="0.35">
      <c r="A20" s="20" t="s">
        <v>17</v>
      </c>
      <c r="D20" s="19"/>
      <c r="E20" s="4">
        <v>1</v>
      </c>
      <c r="F20" s="4">
        <f t="shared" si="0"/>
        <v>0</v>
      </c>
      <c r="H20" s="17"/>
      <c r="K20" s="36">
        <v>35612</v>
      </c>
      <c r="L20" s="37">
        <v>112625.29</v>
      </c>
      <c r="M20" s="37">
        <v>21117.25</v>
      </c>
    </row>
    <row r="21" spans="1:13" ht="18.75" customHeight="1" thickBot="1" x14ac:dyDescent="0.4">
      <c r="A21" s="20" t="s">
        <v>18</v>
      </c>
      <c r="D21" s="21"/>
      <c r="E21" s="4">
        <v>1</v>
      </c>
      <c r="F21" s="4">
        <f t="shared" si="0"/>
        <v>0</v>
      </c>
      <c r="H21" s="17"/>
      <c r="K21" s="36">
        <v>35977</v>
      </c>
      <c r="L21" s="37">
        <v>112625.29</v>
      </c>
      <c r="M21" s="37">
        <v>21117.25</v>
      </c>
    </row>
    <row r="22" spans="1:13" ht="18.75" customHeight="1" thickTop="1" x14ac:dyDescent="0.35">
      <c r="A22" s="6" t="s">
        <v>19</v>
      </c>
      <c r="F22" s="6">
        <f>+SUM(F15:F21)</f>
        <v>0</v>
      </c>
      <c r="H22" s="17"/>
      <c r="K22" s="36">
        <v>36342</v>
      </c>
      <c r="L22" s="37">
        <v>114427.3</v>
      </c>
      <c r="M22" s="37">
        <v>21455.13</v>
      </c>
    </row>
    <row r="23" spans="1:13" ht="18.75" customHeight="1" x14ac:dyDescent="0.35">
      <c r="A23" s="13" t="s">
        <v>26</v>
      </c>
      <c r="B23" s="22">
        <f>F12</f>
        <v>45733.22</v>
      </c>
      <c r="D23" s="23">
        <f>+F12</f>
        <v>45733.22</v>
      </c>
      <c r="F23" s="24">
        <f>+IF(F22&gt;=15,1,F22/15)</f>
        <v>0</v>
      </c>
      <c r="H23" s="12">
        <f>+F23*D23</f>
        <v>0</v>
      </c>
      <c r="K23" s="36">
        <v>36708</v>
      </c>
      <c r="L23" s="37">
        <v>116486.98</v>
      </c>
      <c r="M23" s="37">
        <v>21841.32</v>
      </c>
    </row>
    <row r="24" spans="1:13" ht="18.75" hidden="1" customHeight="1" x14ac:dyDescent="0.35">
      <c r="A24" s="13"/>
      <c r="B24" s="22"/>
      <c r="D24" s="23"/>
      <c r="F24" s="24"/>
      <c r="H24" s="12"/>
      <c r="K24" s="36"/>
      <c r="L24" s="37"/>
      <c r="M24" s="37"/>
    </row>
    <row r="25" spans="1:13" ht="18.75" customHeight="1" thickBot="1" x14ac:dyDescent="0.4">
      <c r="K25" s="36">
        <v>37073</v>
      </c>
      <c r="L25" s="37">
        <v>123243.22</v>
      </c>
      <c r="M25" s="37">
        <v>23108.12</v>
      </c>
    </row>
    <row r="26" spans="1:13" ht="18.75" customHeight="1" thickTop="1" x14ac:dyDescent="0.35">
      <c r="E26" s="25" t="s">
        <v>20</v>
      </c>
      <c r="F26" s="26" t="s">
        <v>21</v>
      </c>
      <c r="G26" s="27"/>
      <c r="H26" s="28">
        <f>+H11</f>
        <v>0</v>
      </c>
      <c r="K26" s="36">
        <v>37438</v>
      </c>
      <c r="L26" s="37">
        <v>127063.76</v>
      </c>
      <c r="M26" s="37">
        <v>23824.47</v>
      </c>
    </row>
    <row r="27" spans="1:13" ht="18.75" customHeight="1" x14ac:dyDescent="0.35">
      <c r="E27" s="29" t="s">
        <v>22</v>
      </c>
      <c r="F27" s="20" t="s">
        <v>23</v>
      </c>
      <c r="H27" s="30">
        <f>+H23+H12</f>
        <v>0</v>
      </c>
      <c r="K27" s="36">
        <v>37803</v>
      </c>
      <c r="L27" s="37">
        <v>130875.66</v>
      </c>
      <c r="M27" s="37">
        <v>24539.200000000001</v>
      </c>
    </row>
    <row r="28" spans="1:13" ht="18.75" customHeight="1" thickBot="1" x14ac:dyDescent="0.4">
      <c r="A28" s="8"/>
      <c r="E28" s="31" t="s">
        <v>24</v>
      </c>
      <c r="F28" s="32"/>
      <c r="G28" s="32"/>
      <c r="H28" s="33">
        <f>+H27+H26</f>
        <v>0</v>
      </c>
      <c r="K28" s="36">
        <v>38169</v>
      </c>
      <c r="L28" s="37">
        <v>134016.69</v>
      </c>
      <c r="M28" s="37">
        <v>25128.15</v>
      </c>
    </row>
    <row r="29" spans="1:13" ht="18.75" customHeight="1" thickTop="1" x14ac:dyDescent="0.35">
      <c r="K29" s="36">
        <v>38534</v>
      </c>
      <c r="L29" s="38">
        <v>137501.12</v>
      </c>
      <c r="M29" s="38">
        <v>25781.48</v>
      </c>
    </row>
    <row r="30" spans="1:13" ht="18.75" customHeight="1" x14ac:dyDescent="0.35">
      <c r="K30" s="36">
        <v>38899</v>
      </c>
      <c r="L30" s="37">
        <v>141351.15</v>
      </c>
      <c r="M30" s="37">
        <v>26503.360000000001</v>
      </c>
    </row>
    <row r="31" spans="1:13" ht="18.75" customHeight="1" x14ac:dyDescent="0.35">
      <c r="K31" s="36">
        <v>39264</v>
      </c>
      <c r="L31" s="37">
        <v>146015.74</v>
      </c>
      <c r="M31" s="37">
        <v>27377.97</v>
      </c>
    </row>
    <row r="32" spans="1:13" ht="18.75" customHeight="1" x14ac:dyDescent="0.35">
      <c r="K32" s="36">
        <v>39630</v>
      </c>
      <c r="L32" s="37">
        <v>150396.21</v>
      </c>
      <c r="M32" s="37">
        <v>28199.31</v>
      </c>
    </row>
    <row r="33" spans="11:13" ht="18.75" customHeight="1" x14ac:dyDescent="0.35">
      <c r="K33" s="36">
        <v>39995</v>
      </c>
      <c r="L33" s="37">
        <v>155960.87</v>
      </c>
      <c r="M33" s="37">
        <v>29242.68</v>
      </c>
    </row>
    <row r="34" spans="11:13" ht="18.75" customHeight="1" x14ac:dyDescent="0.35">
      <c r="K34" s="36">
        <v>40360</v>
      </c>
      <c r="L34" s="37">
        <v>159236.04999999999</v>
      </c>
      <c r="M34" s="37">
        <v>29856.78</v>
      </c>
    </row>
    <row r="35" spans="11:13" ht="18.75" customHeight="1" x14ac:dyDescent="0.35">
      <c r="K35" s="36">
        <v>40725</v>
      </c>
      <c r="L35" s="37">
        <v>163535.42000000001</v>
      </c>
      <c r="M35" s="37">
        <v>30662.91</v>
      </c>
    </row>
    <row r="36" spans="11:13" ht="18.75" customHeight="1" x14ac:dyDescent="0.35">
      <c r="K36" s="36">
        <v>41091</v>
      </c>
      <c r="L36" s="37">
        <v>168605.02</v>
      </c>
      <c r="M36" s="37">
        <v>31613.46</v>
      </c>
    </row>
    <row r="37" spans="11:13" ht="18.75" customHeight="1" x14ac:dyDescent="0.35">
      <c r="K37" s="36">
        <v>41456</v>
      </c>
      <c r="L37" s="37">
        <v>172314.33</v>
      </c>
      <c r="M37" s="37">
        <v>32308.959999999999</v>
      </c>
    </row>
    <row r="38" spans="11:13" ht="18.75" customHeight="1" x14ac:dyDescent="0.35">
      <c r="K38" s="36">
        <v>41821</v>
      </c>
      <c r="L38" s="37">
        <v>176966.82</v>
      </c>
      <c r="M38" s="37">
        <v>33181.300000000003</v>
      </c>
    </row>
    <row r="39" spans="11:13" ht="18.75" customHeight="1" x14ac:dyDescent="0.35">
      <c r="K39" s="36">
        <v>42186</v>
      </c>
      <c r="L39" s="37">
        <v>179975.26</v>
      </c>
      <c r="M39" s="37">
        <v>33745.379999999997</v>
      </c>
    </row>
    <row r="40" spans="11:13" x14ac:dyDescent="0.35">
      <c r="K40" s="36">
        <v>42552</v>
      </c>
      <c r="L40" s="37">
        <v>183034.84</v>
      </c>
      <c r="M40" s="37">
        <v>34319.050000000003</v>
      </c>
    </row>
    <row r="41" spans="11:13" x14ac:dyDescent="0.35">
      <c r="K41" s="36">
        <v>42917</v>
      </c>
      <c r="L41" s="37">
        <v>185780.36</v>
      </c>
      <c r="M41" s="37">
        <v>34833.839999999997</v>
      </c>
    </row>
    <row r="42" spans="11:13" x14ac:dyDescent="0.35">
      <c r="K42" s="36">
        <v>43282</v>
      </c>
      <c r="L42" s="37">
        <v>189310.19</v>
      </c>
      <c r="M42" s="37">
        <v>35495.68</v>
      </c>
    </row>
    <row r="43" spans="11:13" x14ac:dyDescent="0.35">
      <c r="K43" s="36">
        <v>43647</v>
      </c>
      <c r="L43" s="37">
        <v>192717.77</v>
      </c>
      <c r="M43" s="37">
        <v>36134.6</v>
      </c>
    </row>
    <row r="44" spans="11:13" x14ac:dyDescent="0.35">
      <c r="K44" s="36">
        <v>44013</v>
      </c>
      <c r="L44" s="37">
        <v>196186.69</v>
      </c>
      <c r="M44" s="37">
        <v>36785.03</v>
      </c>
    </row>
    <row r="45" spans="11:13" x14ac:dyDescent="0.35">
      <c r="K45" s="36">
        <v>44378</v>
      </c>
      <c r="L45" s="37">
        <v>197952.37</v>
      </c>
      <c r="M45" s="37">
        <v>37116.1</v>
      </c>
    </row>
    <row r="46" spans="11:13" x14ac:dyDescent="0.35">
      <c r="K46" s="36">
        <v>44743</v>
      </c>
      <c r="L46" s="37">
        <v>204880.7</v>
      </c>
      <c r="M46" s="37">
        <v>38415.15</v>
      </c>
    </row>
    <row r="47" spans="11:13" x14ac:dyDescent="0.35">
      <c r="K47" s="36">
        <v>45108</v>
      </c>
      <c r="L47" s="37">
        <v>220861.39</v>
      </c>
      <c r="M47" s="37">
        <v>41411.53</v>
      </c>
    </row>
    <row r="48" spans="11:13" x14ac:dyDescent="0.35">
      <c r="K48" s="36">
        <v>45474</v>
      </c>
      <c r="L48" s="37">
        <v>229916.71</v>
      </c>
      <c r="M48" s="37">
        <v>43109.4</v>
      </c>
    </row>
    <row r="49" spans="11:13" x14ac:dyDescent="0.35">
      <c r="K49" s="36">
        <v>45839</v>
      </c>
      <c r="L49" s="37">
        <v>235434.71</v>
      </c>
      <c r="M49" s="37">
        <v>44144.03</v>
      </c>
    </row>
    <row r="50" spans="11:13" x14ac:dyDescent="0.35">
      <c r="K50" s="36">
        <v>46204</v>
      </c>
      <c r="L50" s="37">
        <v>243910.36</v>
      </c>
      <c r="M50" s="37">
        <v>45733.22</v>
      </c>
    </row>
  </sheetData>
  <protectedRanges>
    <protectedRange sqref="F12" name="Range3"/>
    <protectedRange sqref="F11" name="Range2"/>
  </protectedRanges>
  <phoneticPr fontId="2" type="noConversion"/>
  <printOptions gridLinesSet="0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>
    <oddHeader>&amp;F</oddHeader>
    <oddFooter>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1988 PI Calculations</vt:lpstr>
      <vt:lpstr>_1_12_1988</vt:lpstr>
      <vt:lpstr>Date_of_Effect</vt:lpstr>
      <vt:lpstr>LIST_Effect_Dates</vt:lpstr>
      <vt:lpstr>LIST_S24_AMTS</vt:lpstr>
      <vt:lpstr>LIST_S27_AMTS</vt:lpstr>
      <vt:lpstr>Listeffect2016</vt:lpstr>
      <vt:lpstr>'1988 PI Calculations'!Print_Area</vt:lpstr>
      <vt:lpstr>s24_2016</vt:lpstr>
      <vt:lpstr>S24_MAX</vt:lpstr>
      <vt:lpstr>s27_2016</vt:lpstr>
      <vt:lpstr>S27MAX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Permanent impairment calculator</dc:title>
  <dc:creator>Comcare</dc:creator>
  <cp:lastModifiedBy>Mark Beddard</cp:lastModifiedBy>
  <cp:lastPrinted>2005-07-10T23:18:58Z</cp:lastPrinted>
  <dcterms:created xsi:type="dcterms:W3CDTF">1998-08-19T04:40:54Z</dcterms:created>
  <dcterms:modified xsi:type="dcterms:W3CDTF">2026-06-09T06:19:09Z</dcterms:modified>
</cp:coreProperties>
</file>